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PLIANCE\CRA\CRA Public File Documentation\2025 Public File\"/>
    </mc:Choice>
  </mc:AlternateContent>
  <xr:revisionPtr revIDLastSave="0" documentId="8_{499E1D7B-2972-4E20-8515-72529ACE759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0" i="1" l="1"/>
  <c r="D70" i="1" s="1"/>
  <c r="B69" i="1"/>
  <c r="D69" i="1" s="1"/>
  <c r="B68" i="1"/>
  <c r="D68" i="1" s="1"/>
  <c r="B67" i="1"/>
  <c r="B66" i="1"/>
  <c r="D66" i="1" s="1"/>
  <c r="B65" i="1"/>
  <c r="B64" i="1"/>
  <c r="D64" i="1" s="1"/>
  <c r="B63" i="1"/>
  <c r="D63" i="1" s="1"/>
  <c r="B62" i="1"/>
  <c r="D62" i="1" s="1"/>
  <c r="D65" i="1"/>
  <c r="D67" i="1"/>
  <c r="B61" i="1"/>
  <c r="D61" i="1" s="1"/>
  <c r="B60" i="1"/>
  <c r="B59" i="1"/>
  <c r="D59" i="1" s="1"/>
  <c r="B58" i="1"/>
  <c r="D60" i="1"/>
  <c r="D58" i="1"/>
  <c r="B56" i="1"/>
  <c r="B55" i="1"/>
  <c r="B54" i="1"/>
  <c r="D54" i="1" s="1"/>
  <c r="D55" i="1"/>
  <c r="D56" i="1"/>
  <c r="D57" i="1"/>
  <c r="B57" i="1"/>
  <c r="B53" i="1"/>
  <c r="D53" i="1" s="1"/>
  <c r="B52" i="1"/>
  <c r="B51" i="1"/>
  <c r="D51" i="1" s="1"/>
  <c r="B50" i="1"/>
  <c r="D50" i="1"/>
  <c r="D52" i="1"/>
  <c r="D46" i="1"/>
  <c r="D47" i="1"/>
  <c r="D48" i="1"/>
  <c r="D49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B29" i="1"/>
  <c r="D29" i="1"/>
  <c r="B28" i="1"/>
  <c r="D28" i="1"/>
  <c r="B27" i="1"/>
  <c r="B26" i="1"/>
  <c r="D26" i="1"/>
  <c r="D27" i="1"/>
  <c r="D25" i="1"/>
  <c r="D24" i="1"/>
  <c r="D23" i="1"/>
  <c r="D22" i="1"/>
  <c r="D21" i="1"/>
  <c r="D20" i="1"/>
  <c r="D19" i="1"/>
  <c r="D18" i="1"/>
  <c r="D17" i="1"/>
  <c r="D8" i="1"/>
  <c r="D9" i="1"/>
  <c r="D10" i="1"/>
  <c r="D11" i="1"/>
  <c r="D12" i="1"/>
  <c r="D13" i="1"/>
  <c r="D14" i="1"/>
  <c r="D15" i="1"/>
  <c r="D16" i="1"/>
</calcChain>
</file>

<file path=xl/sharedStrings.xml><?xml version="1.0" encoding="utf-8"?>
<sst xmlns="http://schemas.openxmlformats.org/spreadsheetml/2006/main" count="10" uniqueCount="9">
  <si>
    <t>First State Bank of Middlebury</t>
  </si>
  <si>
    <t>Net Loans to Total Deposits Analysis</t>
  </si>
  <si>
    <t>Reported</t>
  </si>
  <si>
    <t>Net Loans</t>
  </si>
  <si>
    <t>Total Deposits</t>
  </si>
  <si>
    <t>Ratio</t>
  </si>
  <si>
    <t>09/31/15</t>
  </si>
  <si>
    <t>09/31/16</t>
  </si>
  <si>
    <t>These items come from the Call Report Schedule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</si>
</sst>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;@"/>
  </numFmts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9" fontId="0" fillId="0" borderId="0" xfId="0" applyNumberFormat="1"/>
    <xf numFmtId="10" fontId="0" fillId="0" borderId="0" xfId="0" applyNumberFormat="1"/>
    <xf numFmtId="39" fontId="2" fillId="0" borderId="0" xfId="0" applyNumberFormat="1" applyFont="1"/>
    <xf numFmtId="14" fontId="0" fillId="0" borderId="0" xfId="0" applyNumberFormat="1" applyAlignment="1">
      <alignment horizontal="left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tabSelected="1" topLeftCell="A25" workbookViewId="0">
      <selection activeCell="A4" sqref="A4"/>
    </sheetView>
  </sheetViews>
  <sheetFormatPr defaultRowHeight="12.75" x14ac:dyDescent="0.2"/>
  <cols>
    <col min="1" max="1" width="11.28515625" customWidth="1"/>
    <col min="2" max="3" width="12.85546875" bestFit="1" customWidth="1"/>
  </cols>
  <sheetData>
    <row r="1" spans="1:4" x14ac:dyDescent="0.2">
      <c r="A1" t="s">
        <v>0</v>
      </c>
      <c r="D1" t="s">
        <v>8</v>
      </c>
    </row>
    <row r="2" spans="1:4" x14ac:dyDescent="0.2">
      <c r="A2" t="s">
        <v>1</v>
      </c>
    </row>
    <row r="3" spans="1:4" x14ac:dyDescent="0.2">
      <c r="A3" s="1">
        <v>45747</v>
      </c>
    </row>
    <row r="6" spans="1:4" x14ac:dyDescent="0.2">
      <c r="B6" s="2" t="s">
        <v>2</v>
      </c>
      <c r="C6" s="2" t="s">
        <v>2</v>
      </c>
    </row>
    <row r="7" spans="1:4" x14ac:dyDescent="0.2">
      <c r="B7" s="3" t="s">
        <v>3</v>
      </c>
      <c r="C7" s="3" t="s">
        <v>4</v>
      </c>
      <c r="D7" s="3" t="s">
        <v>5</v>
      </c>
    </row>
    <row r="8" spans="1:4" x14ac:dyDescent="0.2">
      <c r="A8" s="1">
        <v>40086</v>
      </c>
      <c r="B8" s="4">
        <v>290131</v>
      </c>
      <c r="C8" s="4">
        <v>272626</v>
      </c>
      <c r="D8" s="5">
        <f t="shared" ref="D8:D19" si="0">+B8/C8</f>
        <v>1.0642088428836574</v>
      </c>
    </row>
    <row r="9" spans="1:4" x14ac:dyDescent="0.2">
      <c r="A9" s="1">
        <v>40178</v>
      </c>
      <c r="B9" s="4">
        <v>285898</v>
      </c>
      <c r="C9" s="4">
        <v>272792</v>
      </c>
      <c r="D9" s="5">
        <f t="shared" si="0"/>
        <v>1.0480439309070648</v>
      </c>
    </row>
    <row r="10" spans="1:4" x14ac:dyDescent="0.2">
      <c r="A10" s="1">
        <v>40268</v>
      </c>
      <c r="B10" s="4">
        <v>287343</v>
      </c>
      <c r="C10" s="4">
        <v>293294</v>
      </c>
      <c r="D10" s="5">
        <f t="shared" si="0"/>
        <v>0.97970977926585612</v>
      </c>
    </row>
    <row r="11" spans="1:4" x14ac:dyDescent="0.2">
      <c r="A11" s="1">
        <v>40359</v>
      </c>
      <c r="B11" s="4">
        <v>287449</v>
      </c>
      <c r="C11" s="4">
        <v>306907</v>
      </c>
      <c r="D11" s="5">
        <f t="shared" si="0"/>
        <v>0.93659968654999726</v>
      </c>
    </row>
    <row r="12" spans="1:4" x14ac:dyDescent="0.2">
      <c r="A12" s="1">
        <v>40451</v>
      </c>
      <c r="B12" s="4">
        <v>281532</v>
      </c>
      <c r="C12" s="4">
        <v>310434</v>
      </c>
      <c r="D12" s="5">
        <f t="shared" si="0"/>
        <v>0.90689808461702004</v>
      </c>
    </row>
    <row r="13" spans="1:4" x14ac:dyDescent="0.2">
      <c r="A13" s="1">
        <v>40543</v>
      </c>
      <c r="B13" s="4">
        <v>278577</v>
      </c>
      <c r="C13" s="4">
        <v>305557</v>
      </c>
      <c r="D13" s="5">
        <f t="shared" si="0"/>
        <v>0.91170223558943175</v>
      </c>
    </row>
    <row r="14" spans="1:4" x14ac:dyDescent="0.2">
      <c r="A14" s="1">
        <v>40633</v>
      </c>
      <c r="B14" s="4">
        <v>277051</v>
      </c>
      <c r="C14" s="4">
        <v>302655</v>
      </c>
      <c r="D14" s="5">
        <f t="shared" si="0"/>
        <v>0.91540202540846838</v>
      </c>
    </row>
    <row r="15" spans="1:4" x14ac:dyDescent="0.2">
      <c r="A15" s="1">
        <v>40724</v>
      </c>
      <c r="B15" s="4">
        <v>275959</v>
      </c>
      <c r="C15" s="4">
        <v>320077</v>
      </c>
      <c r="D15" s="5">
        <f t="shared" si="0"/>
        <v>0.86216441668723465</v>
      </c>
    </row>
    <row r="16" spans="1:4" x14ac:dyDescent="0.2">
      <c r="A16" s="1">
        <v>40816</v>
      </c>
      <c r="B16" s="4">
        <v>274008</v>
      </c>
      <c r="C16" s="4">
        <v>311585</v>
      </c>
      <c r="D16" s="5">
        <f t="shared" si="0"/>
        <v>0.87940048461896436</v>
      </c>
    </row>
    <row r="17" spans="1:4" x14ac:dyDescent="0.2">
      <c r="A17" s="1">
        <v>40908</v>
      </c>
      <c r="B17" s="4">
        <v>270743</v>
      </c>
      <c r="C17" s="4">
        <v>312349</v>
      </c>
      <c r="D17" s="5">
        <f t="shared" si="0"/>
        <v>0.86679643603789347</v>
      </c>
    </row>
    <row r="18" spans="1:4" x14ac:dyDescent="0.2">
      <c r="A18" s="1">
        <v>40999</v>
      </c>
      <c r="B18" s="4">
        <v>273120</v>
      </c>
      <c r="C18" s="4">
        <v>308963</v>
      </c>
      <c r="D18" s="5">
        <f t="shared" si="0"/>
        <v>0.88398934500247606</v>
      </c>
    </row>
    <row r="19" spans="1:4" x14ac:dyDescent="0.2">
      <c r="A19" s="1">
        <v>41090</v>
      </c>
      <c r="B19" s="4">
        <v>271758</v>
      </c>
      <c r="C19" s="4">
        <v>310865</v>
      </c>
      <c r="D19" s="5">
        <f t="shared" si="0"/>
        <v>0.87419941132002643</v>
      </c>
    </row>
    <row r="20" spans="1:4" x14ac:dyDescent="0.2">
      <c r="A20" s="1">
        <v>41182</v>
      </c>
      <c r="B20" s="4">
        <v>270236</v>
      </c>
      <c r="C20" s="4">
        <v>313196</v>
      </c>
      <c r="D20" s="5">
        <f t="shared" ref="D20:D25" si="1">+B20/C20</f>
        <v>0.86283349723495828</v>
      </c>
    </row>
    <row r="21" spans="1:4" x14ac:dyDescent="0.2">
      <c r="A21" s="1">
        <v>41274</v>
      </c>
      <c r="B21" s="4">
        <v>272805</v>
      </c>
      <c r="C21" s="4">
        <v>318103</v>
      </c>
      <c r="D21" s="5">
        <f t="shared" si="1"/>
        <v>0.857599582525157</v>
      </c>
    </row>
    <row r="22" spans="1:4" x14ac:dyDescent="0.2">
      <c r="A22" s="1">
        <v>41364</v>
      </c>
      <c r="B22" s="4">
        <v>274628</v>
      </c>
      <c r="C22" s="4">
        <v>322128</v>
      </c>
      <c r="D22" s="5">
        <f t="shared" si="1"/>
        <v>0.85254308846172955</v>
      </c>
    </row>
    <row r="23" spans="1:4" x14ac:dyDescent="0.2">
      <c r="A23" s="1">
        <v>41455</v>
      </c>
      <c r="B23" s="4">
        <v>281763</v>
      </c>
      <c r="C23" s="4">
        <v>329398</v>
      </c>
      <c r="D23" s="5">
        <f t="shared" si="1"/>
        <v>0.85538770727205382</v>
      </c>
    </row>
    <row r="24" spans="1:4" x14ac:dyDescent="0.2">
      <c r="A24" s="1">
        <v>41547</v>
      </c>
      <c r="B24" s="4">
        <v>283300</v>
      </c>
      <c r="C24" s="4">
        <v>345386</v>
      </c>
      <c r="D24" s="5">
        <f t="shared" si="1"/>
        <v>0.8202417005900644</v>
      </c>
    </row>
    <row r="25" spans="1:4" x14ac:dyDescent="0.2">
      <c r="A25" s="1">
        <v>41639</v>
      </c>
      <c r="B25" s="4">
        <v>286869</v>
      </c>
      <c r="C25" s="4">
        <v>339107</v>
      </c>
      <c r="D25" s="5">
        <f t="shared" si="1"/>
        <v>0.84595422683695709</v>
      </c>
    </row>
    <row r="26" spans="1:4" x14ac:dyDescent="0.2">
      <c r="A26" s="1">
        <v>41729</v>
      </c>
      <c r="B26" s="4">
        <f>125+292476</f>
        <v>292601</v>
      </c>
      <c r="C26" s="4">
        <v>348642</v>
      </c>
      <c r="D26" s="5">
        <f t="shared" ref="D26:D33" si="2">+B26/C26</f>
        <v>0.8392591827720125</v>
      </c>
    </row>
    <row r="27" spans="1:4" x14ac:dyDescent="0.2">
      <c r="A27" s="1">
        <v>41820</v>
      </c>
      <c r="B27" s="4">
        <f>522+301041</f>
        <v>301563</v>
      </c>
      <c r="C27" s="4">
        <v>343888</v>
      </c>
      <c r="D27" s="5">
        <f t="shared" si="2"/>
        <v>0.87692213744009673</v>
      </c>
    </row>
    <row r="28" spans="1:4" x14ac:dyDescent="0.2">
      <c r="A28" s="1">
        <v>41912</v>
      </c>
      <c r="B28" s="4">
        <f>501+306971</f>
        <v>307472</v>
      </c>
      <c r="C28" s="4">
        <v>347769</v>
      </c>
      <c r="D28" s="5">
        <f t="shared" si="2"/>
        <v>0.88412710736149569</v>
      </c>
    </row>
    <row r="29" spans="1:4" x14ac:dyDescent="0.2">
      <c r="A29" s="1">
        <v>42004</v>
      </c>
      <c r="B29" s="4">
        <f>92+307490</f>
        <v>307582</v>
      </c>
      <c r="C29" s="4">
        <v>348300</v>
      </c>
      <c r="D29" s="5">
        <f t="shared" si="2"/>
        <v>0.88309503301751369</v>
      </c>
    </row>
    <row r="30" spans="1:4" x14ac:dyDescent="0.2">
      <c r="A30" s="1">
        <v>42094</v>
      </c>
      <c r="B30" s="4">
        <v>314557</v>
      </c>
      <c r="C30" s="4">
        <v>356203</v>
      </c>
      <c r="D30" s="5">
        <f t="shared" si="2"/>
        <v>0.8830835225980691</v>
      </c>
    </row>
    <row r="31" spans="1:4" x14ac:dyDescent="0.2">
      <c r="A31" s="1">
        <v>42185</v>
      </c>
      <c r="B31" s="4">
        <v>319042</v>
      </c>
      <c r="C31" s="4">
        <v>366290</v>
      </c>
      <c r="D31" s="5">
        <f t="shared" si="2"/>
        <v>0.87100930956346068</v>
      </c>
    </row>
    <row r="32" spans="1:4" x14ac:dyDescent="0.2">
      <c r="A32" s="1" t="s">
        <v>6</v>
      </c>
      <c r="B32" s="4">
        <v>331493</v>
      </c>
      <c r="C32" s="4">
        <v>376254</v>
      </c>
      <c r="D32" s="5">
        <f t="shared" si="2"/>
        <v>0.88103515178576175</v>
      </c>
    </row>
    <row r="33" spans="1:4" x14ac:dyDescent="0.2">
      <c r="A33" s="1">
        <v>42369</v>
      </c>
      <c r="B33" s="4">
        <v>330131</v>
      </c>
      <c r="C33" s="4">
        <v>372480</v>
      </c>
      <c r="D33" s="5">
        <f t="shared" si="2"/>
        <v>0.8863053049828179</v>
      </c>
    </row>
    <row r="34" spans="1:4" x14ac:dyDescent="0.2">
      <c r="A34" s="1">
        <v>42460</v>
      </c>
      <c r="B34" s="4">
        <v>338810</v>
      </c>
      <c r="C34" s="4">
        <v>397682</v>
      </c>
      <c r="D34" s="5">
        <f t="shared" ref="D34:D41" si="3">+B34/C34</f>
        <v>0.85196212048822928</v>
      </c>
    </row>
    <row r="35" spans="1:4" x14ac:dyDescent="0.2">
      <c r="A35" s="1">
        <v>42551</v>
      </c>
      <c r="B35" s="4">
        <v>354612</v>
      </c>
      <c r="C35" s="4">
        <v>404531</v>
      </c>
      <c r="D35" s="5">
        <f t="shared" si="3"/>
        <v>0.87660030998860405</v>
      </c>
    </row>
    <row r="36" spans="1:4" x14ac:dyDescent="0.2">
      <c r="A36" s="1" t="s">
        <v>7</v>
      </c>
      <c r="B36" s="4">
        <v>361746</v>
      </c>
      <c r="C36" s="4">
        <v>415455</v>
      </c>
      <c r="D36" s="5">
        <f t="shared" si="3"/>
        <v>0.87072246091634475</v>
      </c>
    </row>
    <row r="37" spans="1:4" x14ac:dyDescent="0.2">
      <c r="A37" s="1">
        <v>42735</v>
      </c>
      <c r="B37" s="4">
        <v>365887</v>
      </c>
      <c r="C37" s="4">
        <v>420000</v>
      </c>
      <c r="D37" s="5">
        <f t="shared" si="3"/>
        <v>0.87115952380952377</v>
      </c>
    </row>
    <row r="38" spans="1:4" x14ac:dyDescent="0.2">
      <c r="A38" s="1">
        <v>42825</v>
      </c>
      <c r="B38" s="4">
        <v>375536</v>
      </c>
      <c r="C38" s="4">
        <v>436647</v>
      </c>
      <c r="D38" s="5">
        <f t="shared" si="3"/>
        <v>0.86004484171424511</v>
      </c>
    </row>
    <row r="39" spans="1:4" x14ac:dyDescent="0.2">
      <c r="A39" s="1">
        <v>42916</v>
      </c>
      <c r="B39" s="4">
        <v>380708</v>
      </c>
      <c r="C39" s="4">
        <v>436341</v>
      </c>
      <c r="D39" s="5">
        <f t="shared" si="3"/>
        <v>0.87250109432760159</v>
      </c>
    </row>
    <row r="40" spans="1:4" x14ac:dyDescent="0.2">
      <c r="A40" s="1">
        <v>43008</v>
      </c>
      <c r="B40" s="4">
        <v>394290</v>
      </c>
      <c r="C40" s="4">
        <v>469326</v>
      </c>
      <c r="D40" s="5">
        <f t="shared" si="3"/>
        <v>0.84011966096061164</v>
      </c>
    </row>
    <row r="41" spans="1:4" x14ac:dyDescent="0.2">
      <c r="A41" s="1">
        <v>43100</v>
      </c>
      <c r="B41" s="4">
        <v>388432</v>
      </c>
      <c r="C41" s="4">
        <v>450718</v>
      </c>
      <c r="D41" s="5">
        <f t="shared" si="3"/>
        <v>0.86180716101864141</v>
      </c>
    </row>
    <row r="42" spans="1:4" x14ac:dyDescent="0.2">
      <c r="A42" s="1">
        <v>43190</v>
      </c>
      <c r="B42" s="6">
        <v>386794</v>
      </c>
      <c r="C42" s="6">
        <v>442358</v>
      </c>
      <c r="D42" s="5">
        <f t="shared" ref="D42:D57" si="4">+B42/C42</f>
        <v>0.87439133009915049</v>
      </c>
    </row>
    <row r="43" spans="1:4" x14ac:dyDescent="0.2">
      <c r="A43" s="1">
        <v>43281</v>
      </c>
      <c r="B43" s="6">
        <v>399083</v>
      </c>
      <c r="C43" s="6">
        <v>440381</v>
      </c>
      <c r="D43" s="5">
        <f t="shared" si="4"/>
        <v>0.90622211221646709</v>
      </c>
    </row>
    <row r="44" spans="1:4" x14ac:dyDescent="0.2">
      <c r="A44" s="1">
        <v>43373</v>
      </c>
      <c r="B44" s="6">
        <v>406255</v>
      </c>
      <c r="C44" s="6">
        <v>449348</v>
      </c>
      <c r="D44" s="5">
        <f t="shared" si="4"/>
        <v>0.90409882763470628</v>
      </c>
    </row>
    <row r="45" spans="1:4" x14ac:dyDescent="0.2">
      <c r="A45" s="1">
        <v>43465</v>
      </c>
      <c r="B45" s="6">
        <v>418192</v>
      </c>
      <c r="C45" s="6">
        <v>468055</v>
      </c>
      <c r="D45" s="5">
        <f t="shared" si="4"/>
        <v>0.89346764803281664</v>
      </c>
    </row>
    <row r="46" spans="1:4" x14ac:dyDescent="0.2">
      <c r="A46" s="1">
        <v>43555</v>
      </c>
      <c r="B46" s="6">
        <v>426710</v>
      </c>
      <c r="C46" s="6">
        <v>473189</v>
      </c>
      <c r="D46" s="5">
        <f t="shared" si="4"/>
        <v>0.90177497786296812</v>
      </c>
    </row>
    <row r="47" spans="1:4" x14ac:dyDescent="0.2">
      <c r="A47" s="1">
        <v>43646</v>
      </c>
      <c r="B47" s="6">
        <v>441946</v>
      </c>
      <c r="C47" s="6">
        <v>469347</v>
      </c>
      <c r="D47" s="5">
        <f t="shared" si="4"/>
        <v>0.94161888751819012</v>
      </c>
    </row>
    <row r="48" spans="1:4" x14ac:dyDescent="0.2">
      <c r="A48" s="1">
        <v>43738</v>
      </c>
      <c r="B48" s="6">
        <v>440092</v>
      </c>
      <c r="C48" s="6">
        <v>485660</v>
      </c>
      <c r="D48" s="5">
        <f t="shared" si="4"/>
        <v>0.90617304286949718</v>
      </c>
    </row>
    <row r="49" spans="1:4" x14ac:dyDescent="0.2">
      <c r="A49" s="1">
        <v>43830</v>
      </c>
      <c r="B49" s="6">
        <v>448828</v>
      </c>
      <c r="C49" s="6">
        <v>480137</v>
      </c>
      <c r="D49" s="5">
        <f t="shared" si="4"/>
        <v>0.93479152825131162</v>
      </c>
    </row>
    <row r="50" spans="1:4" x14ac:dyDescent="0.2">
      <c r="A50" s="1">
        <v>43921</v>
      </c>
      <c r="B50" s="6">
        <f>456723-1436</f>
        <v>455287</v>
      </c>
      <c r="C50" s="6">
        <v>469459</v>
      </c>
      <c r="D50" s="5">
        <f t="shared" si="4"/>
        <v>0.96981206026511368</v>
      </c>
    </row>
    <row r="51" spans="1:4" x14ac:dyDescent="0.2">
      <c r="A51" s="1">
        <v>44012</v>
      </c>
      <c r="B51" s="6">
        <f>506409-2877</f>
        <v>503532</v>
      </c>
      <c r="C51" s="6">
        <v>516615</v>
      </c>
      <c r="D51" s="5">
        <f t="shared" si="4"/>
        <v>0.97467553206933599</v>
      </c>
    </row>
    <row r="52" spans="1:4" x14ac:dyDescent="0.2">
      <c r="A52" s="1">
        <v>44104</v>
      </c>
      <c r="B52" s="6">
        <f>494429-1126</f>
        <v>493303</v>
      </c>
      <c r="C52" s="6">
        <v>509325</v>
      </c>
      <c r="D52" s="5">
        <f t="shared" si="4"/>
        <v>0.96854267903597902</v>
      </c>
    </row>
    <row r="53" spans="1:4" x14ac:dyDescent="0.2">
      <c r="A53" s="1">
        <v>44196</v>
      </c>
      <c r="B53" s="6">
        <f>460838-1346</f>
        <v>459492</v>
      </c>
      <c r="C53" s="6">
        <v>529679</v>
      </c>
      <c r="D53" s="5">
        <f t="shared" si="4"/>
        <v>0.8674914429305296</v>
      </c>
    </row>
    <row r="54" spans="1:4" x14ac:dyDescent="0.2">
      <c r="A54" s="7">
        <v>44286</v>
      </c>
      <c r="B54" s="6">
        <f>443552-628</f>
        <v>442924</v>
      </c>
      <c r="C54" s="6">
        <v>565533</v>
      </c>
      <c r="D54" s="5">
        <f t="shared" si="4"/>
        <v>0.78319744382732748</v>
      </c>
    </row>
    <row r="55" spans="1:4" x14ac:dyDescent="0.2">
      <c r="A55" s="7">
        <v>44377</v>
      </c>
      <c r="B55" s="6">
        <f>451063-1678</f>
        <v>449385</v>
      </c>
      <c r="C55" s="6">
        <v>572360</v>
      </c>
      <c r="D55" s="5">
        <f t="shared" si="4"/>
        <v>0.78514396533650155</v>
      </c>
    </row>
    <row r="56" spans="1:4" x14ac:dyDescent="0.2">
      <c r="A56" s="7">
        <v>44469</v>
      </c>
      <c r="B56" s="6">
        <f>448579-1261</f>
        <v>447318</v>
      </c>
      <c r="C56" s="6">
        <v>594589</v>
      </c>
      <c r="D56" s="5">
        <f t="shared" si="4"/>
        <v>0.75231462405123539</v>
      </c>
    </row>
    <row r="57" spans="1:4" x14ac:dyDescent="0.2">
      <c r="A57" s="7">
        <v>44561</v>
      </c>
      <c r="B57" s="6">
        <f>461791-278</f>
        <v>461513</v>
      </c>
      <c r="C57" s="6">
        <v>616030</v>
      </c>
      <c r="D57" s="5">
        <f t="shared" si="4"/>
        <v>0.74917292988977813</v>
      </c>
    </row>
    <row r="58" spans="1:4" x14ac:dyDescent="0.2">
      <c r="A58" s="7">
        <v>44651</v>
      </c>
      <c r="B58" s="6">
        <f>466119+789</f>
        <v>466908</v>
      </c>
      <c r="C58" s="6">
        <v>633824</v>
      </c>
      <c r="D58" s="5">
        <f t="shared" ref="D58:D70" si="5">+B58/C58</f>
        <v>0.73665244610491243</v>
      </c>
    </row>
    <row r="59" spans="1:4" x14ac:dyDescent="0.2">
      <c r="A59" s="7">
        <v>44742</v>
      </c>
      <c r="B59" s="6">
        <f>493821+0</f>
        <v>493821</v>
      </c>
      <c r="C59" s="6">
        <v>639439</v>
      </c>
      <c r="D59" s="5">
        <f t="shared" si="5"/>
        <v>0.77227225740062777</v>
      </c>
    </row>
    <row r="60" spans="1:4" x14ac:dyDescent="0.2">
      <c r="A60" s="7">
        <v>44834</v>
      </c>
      <c r="B60" s="6">
        <f>509790+0</f>
        <v>509790</v>
      </c>
      <c r="C60" s="6">
        <v>635423</v>
      </c>
      <c r="D60" s="5">
        <f t="shared" si="5"/>
        <v>0.80228446247617724</v>
      </c>
    </row>
    <row r="61" spans="1:4" x14ac:dyDescent="0.2">
      <c r="A61" s="7">
        <v>44926</v>
      </c>
      <c r="B61" s="6">
        <f>516405+0</f>
        <v>516405</v>
      </c>
      <c r="C61" s="6">
        <v>626256</v>
      </c>
      <c r="D61" s="5">
        <f t="shared" si="5"/>
        <v>0.82459090212309338</v>
      </c>
    </row>
    <row r="62" spans="1:4" x14ac:dyDescent="0.2">
      <c r="A62" s="7">
        <v>45016</v>
      </c>
      <c r="B62" s="8">
        <f>526975+0</f>
        <v>526975</v>
      </c>
      <c r="C62" s="8">
        <v>612010</v>
      </c>
      <c r="D62" s="5">
        <f t="shared" si="5"/>
        <v>0.86105619189228932</v>
      </c>
    </row>
    <row r="63" spans="1:4" x14ac:dyDescent="0.2">
      <c r="A63" s="7">
        <v>45107</v>
      </c>
      <c r="B63" s="8">
        <f>544838+0</f>
        <v>544838</v>
      </c>
      <c r="C63" s="8">
        <v>613248</v>
      </c>
      <c r="D63" s="5">
        <f t="shared" si="5"/>
        <v>0.88844643602588191</v>
      </c>
    </row>
    <row r="64" spans="1:4" x14ac:dyDescent="0.2">
      <c r="A64" s="7">
        <v>45199</v>
      </c>
      <c r="B64" s="8">
        <f>553148+360</f>
        <v>553508</v>
      </c>
      <c r="C64" s="8">
        <v>613308</v>
      </c>
      <c r="D64" s="5">
        <f t="shared" si="5"/>
        <v>0.90249597265974024</v>
      </c>
    </row>
    <row r="65" spans="1:4" x14ac:dyDescent="0.2">
      <c r="A65" s="7">
        <v>45291</v>
      </c>
      <c r="B65" s="8">
        <f>578110+0</f>
        <v>578110</v>
      </c>
      <c r="C65" s="8">
        <v>607094</v>
      </c>
      <c r="D65" s="5">
        <f t="shared" si="5"/>
        <v>0.95225780521632564</v>
      </c>
    </row>
    <row r="66" spans="1:4" x14ac:dyDescent="0.2">
      <c r="A66" s="7">
        <v>45382</v>
      </c>
      <c r="B66" s="8">
        <f>583061+0</f>
        <v>583061</v>
      </c>
      <c r="C66" s="8">
        <v>615969</v>
      </c>
      <c r="D66" s="5">
        <f t="shared" si="5"/>
        <v>0.94657523349389339</v>
      </c>
    </row>
    <row r="67" spans="1:4" x14ac:dyDescent="0.2">
      <c r="A67" s="7">
        <v>45473</v>
      </c>
      <c r="B67" s="8">
        <f>593120+0</f>
        <v>593120</v>
      </c>
      <c r="C67" s="8">
        <v>612877</v>
      </c>
      <c r="D67" s="5">
        <f t="shared" si="5"/>
        <v>0.96776351535463068</v>
      </c>
    </row>
    <row r="68" spans="1:4" x14ac:dyDescent="0.2">
      <c r="A68" s="7">
        <v>45565</v>
      </c>
      <c r="B68" s="8">
        <f>599748+0</f>
        <v>599748</v>
      </c>
      <c r="C68" s="8">
        <v>632519</v>
      </c>
      <c r="D68" s="5">
        <f t="shared" si="5"/>
        <v>0.94818969864936864</v>
      </c>
    </row>
    <row r="69" spans="1:4" x14ac:dyDescent="0.2">
      <c r="A69" s="7">
        <v>45657</v>
      </c>
      <c r="B69" s="8">
        <f>604953+0</f>
        <v>604953</v>
      </c>
      <c r="C69" s="8">
        <v>623352</v>
      </c>
      <c r="D69" s="5">
        <f t="shared" si="5"/>
        <v>0.97048377160897858</v>
      </c>
    </row>
    <row r="70" spans="1:4" x14ac:dyDescent="0.2">
      <c r="A70" s="7">
        <v>45747</v>
      </c>
      <c r="B70" s="8">
        <f>612934+1539</f>
        <v>614473</v>
      </c>
      <c r="C70" s="8">
        <v>654884</v>
      </c>
      <c r="D70" s="5">
        <f t="shared" si="5"/>
        <v>0.93829288851155324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FSB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jesponsell</dc:creator>
  <cp:lastModifiedBy>Lou W. Gerber</cp:lastModifiedBy>
  <cp:lastPrinted>2011-12-08T15:51:31Z</cp:lastPrinted>
  <dcterms:created xsi:type="dcterms:W3CDTF">2011-12-08T15:44:26Z</dcterms:created>
  <dcterms:modified xsi:type="dcterms:W3CDTF">2025-05-23T14:40:42Z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{5E4A17E1-57FE-42DF-922E-BA91A465F792}</vt:lpwstr>
  </property>
</Properties>
</file>